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45631A33-5373-4869-AA0E-97E8B6FE4952}"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59" i="8"/>
  <c r="C60" i="8"/>
  <c r="C61" i="8"/>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65" i="8"/>
  <c r="C75" i="8" s="1"/>
  <c r="C68" i="8"/>
  <c r="C76" i="8" s="1"/>
  <c r="C81" i="8"/>
  <c r="D65" i="8"/>
  <c r="D75" i="8" s="1"/>
  <c r="D68" i="8"/>
  <c r="D76" i="8"/>
  <c r="D81" i="8"/>
  <c r="E65" i="8"/>
  <c r="E75" i="8" s="1"/>
  <c r="E68" i="8"/>
  <c r="E76" i="8" s="1"/>
  <c r="E81" i="8"/>
  <c r="F65" i="8"/>
  <c r="F66" i="8" s="1"/>
  <c r="G66" i="8" s="1"/>
  <c r="H66" i="8" s="1"/>
  <c r="I66" i="8" s="1"/>
  <c r="J66" i="8" s="1"/>
  <c r="K66" i="8" s="1"/>
  <c r="L66" i="8" s="1"/>
  <c r="M66" i="8" s="1"/>
  <c r="N66" i="8" s="1"/>
  <c r="O66" i="8" s="1"/>
  <c r="P66" i="8" s="1"/>
  <c r="Q66" i="8" s="1"/>
  <c r="R66" i="8" s="1"/>
  <c r="S66" i="8" s="1"/>
  <c r="T66" i="8" s="1"/>
  <c r="U66" i="8" s="1"/>
  <c r="V66" i="8" s="1"/>
  <c r="F75" i="8"/>
  <c r="F68" i="8"/>
  <c r="F76" i="8" s="1"/>
  <c r="F81" i="8"/>
  <c r="G65" i="8"/>
  <c r="G75" i="8"/>
  <c r="G68" i="8"/>
  <c r="G76" i="8" s="1"/>
  <c r="G81" i="8"/>
  <c r="H65" i="8"/>
  <c r="H75" i="8"/>
  <c r="H68" i="8"/>
  <c r="H76" i="8"/>
  <c r="H81" i="8"/>
  <c r="I65" i="8"/>
  <c r="I75" i="8" s="1"/>
  <c r="I68" i="8"/>
  <c r="I76" i="8" s="1"/>
  <c r="I81" i="8"/>
  <c r="J65" i="8"/>
  <c r="J75" i="8" s="1"/>
  <c r="J68" i="8"/>
  <c r="J76" i="8" s="1"/>
  <c r="J81" i="8"/>
  <c r="K65" i="8"/>
  <c r="K75" i="8"/>
  <c r="K68" i="8"/>
  <c r="K76" i="8" s="1"/>
  <c r="K81" i="8"/>
  <c r="L65" i="8"/>
  <c r="L75" i="8" s="1"/>
  <c r="L68" i="8"/>
  <c r="L76" i="8" s="1"/>
  <c r="L81" i="8"/>
  <c r="M65" i="8"/>
  <c r="M75" i="8" s="1"/>
  <c r="M68" i="8"/>
  <c r="M76" i="8"/>
  <c r="M81" i="8"/>
  <c r="N65" i="8"/>
  <c r="N75" i="8" s="1"/>
  <c r="N68" i="8"/>
  <c r="N76" i="8" s="1"/>
  <c r="N81" i="8"/>
  <c r="O65" i="8"/>
  <c r="O75" i="8"/>
  <c r="O68" i="8"/>
  <c r="O76" i="8" s="1"/>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58" i="8" l="1"/>
  <c r="C78" i="8" s="1"/>
  <c r="D48" i="8"/>
  <c r="D57" i="8" s="1"/>
  <c r="W66" i="8"/>
  <c r="W75" i="8"/>
  <c r="C79" i="8"/>
  <c r="C64" i="8"/>
  <c r="C67" i="8" s="1"/>
  <c r="D59" i="8"/>
  <c r="B61" i="8"/>
  <c r="D79" i="8"/>
  <c r="B60" i="8"/>
  <c r="E47" i="8"/>
  <c r="D61" i="8"/>
  <c r="E61" i="8" l="1"/>
  <c r="F47" i="8"/>
  <c r="E62" i="8"/>
  <c r="E59" i="8"/>
  <c r="E60" i="8"/>
  <c r="E48" i="8"/>
  <c r="E57" i="8" s="1"/>
  <c r="D58" i="8"/>
  <c r="B58" i="8"/>
  <c r="C74" i="8"/>
  <c r="C69" i="8"/>
  <c r="C70" i="8" l="1"/>
  <c r="C71" i="8"/>
  <c r="E79" i="8"/>
  <c r="F62" i="8"/>
  <c r="F48" i="8"/>
  <c r="F57" i="8" s="1"/>
  <c r="F59" i="8"/>
  <c r="F60" i="8"/>
  <c r="F61" i="8"/>
  <c r="G47" i="8"/>
  <c r="B64" i="8"/>
  <c r="B67" i="8" s="1"/>
  <c r="B78" i="8"/>
  <c r="E58" i="8"/>
  <c r="E64" i="8" s="1"/>
  <c r="E67" i="8" s="1"/>
  <c r="D78" i="8"/>
  <c r="D64" i="8"/>
  <c r="D67" i="8" s="1"/>
  <c r="E74" i="8" l="1"/>
  <c r="E69" i="8"/>
  <c r="B74" i="8"/>
  <c r="B69" i="8"/>
  <c r="E78" i="8"/>
  <c r="F58" i="8"/>
  <c r="F78" i="8" s="1"/>
  <c r="D74" i="8"/>
  <c r="D69" i="8"/>
  <c r="G59" i="8"/>
  <c r="G60" i="8"/>
  <c r="G48" i="8"/>
  <c r="G57" i="8" s="1"/>
  <c r="G61" i="8"/>
  <c r="H47" i="8"/>
  <c r="G62" i="8"/>
  <c r="F79" i="8"/>
  <c r="H60" i="8" l="1"/>
  <c r="H61" i="8"/>
  <c r="I47" i="8"/>
  <c r="H62" i="8"/>
  <c r="H48" i="8"/>
  <c r="H57" i="8" s="1"/>
  <c r="H59" i="8"/>
  <c r="H58" i="8" s="1"/>
  <c r="G58" i="8"/>
  <c r="B70" i="8"/>
  <c r="B71" i="8"/>
  <c r="F64" i="8"/>
  <c r="F67" i="8" s="1"/>
  <c r="D70" i="8"/>
  <c r="D71" i="8" s="1"/>
  <c r="E70" i="8"/>
  <c r="E71" i="8" s="1"/>
  <c r="G79" i="8"/>
  <c r="I61" i="8" l="1"/>
  <c r="J47" i="8"/>
  <c r="I62" i="8"/>
  <c r="I59" i="8"/>
  <c r="I60" i="8"/>
  <c r="I48" i="8"/>
  <c r="I57" i="8" s="1"/>
  <c r="G78" i="8"/>
  <c r="F74" i="8"/>
  <c r="F69" i="8"/>
  <c r="H64" i="8"/>
  <c r="H67" i="8" s="1"/>
  <c r="H79" i="8"/>
  <c r="H78" i="8"/>
  <c r="G64" i="8"/>
  <c r="G67" i="8" s="1"/>
  <c r="B77" i="8"/>
  <c r="B82" i="8" s="1"/>
  <c r="C77" i="8"/>
  <c r="C82" i="8" s="1"/>
  <c r="C85" i="8" s="1"/>
  <c r="H74" i="8" l="1"/>
  <c r="H69" i="8"/>
  <c r="I79" i="8"/>
  <c r="J62" i="8"/>
  <c r="J48" i="8"/>
  <c r="J57" i="8" s="1"/>
  <c r="J59" i="8"/>
  <c r="J60" i="8"/>
  <c r="J61" i="8"/>
  <c r="K47" i="8"/>
  <c r="D77" i="8"/>
  <c r="D82" i="8" s="1"/>
  <c r="D85" i="8" s="1"/>
  <c r="G74" i="8"/>
  <c r="G69" i="8"/>
  <c r="F70" i="8"/>
  <c r="F71" i="8" s="1"/>
  <c r="B83" i="8"/>
  <c r="C83" i="8"/>
  <c r="C88" i="8" s="1"/>
  <c r="C87" i="8"/>
  <c r="B87" i="8"/>
  <c r="I58" i="8"/>
  <c r="I78" i="8" s="1"/>
  <c r="E77" i="8" l="1"/>
  <c r="E82" i="8" s="1"/>
  <c r="E85" i="8" s="1"/>
  <c r="E83" i="8"/>
  <c r="E88" i="8" s="1"/>
  <c r="D87" i="8"/>
  <c r="J58" i="8"/>
  <c r="J64" i="8" s="1"/>
  <c r="J67" i="8" s="1"/>
  <c r="D83" i="8"/>
  <c r="G70" i="8"/>
  <c r="G71" i="8"/>
  <c r="K59" i="8"/>
  <c r="K60" i="8"/>
  <c r="K48" i="8"/>
  <c r="K57" i="8" s="1"/>
  <c r="K61" i="8"/>
  <c r="L47" i="8"/>
  <c r="K62" i="8"/>
  <c r="J79" i="8"/>
  <c r="J78" i="8"/>
  <c r="I64" i="8"/>
  <c r="I67" i="8" s="1"/>
  <c r="D88" i="8"/>
  <c r="H70" i="8"/>
  <c r="H71" i="8" s="1"/>
  <c r="B88" i="8"/>
  <c r="B85" i="8"/>
  <c r="B86" i="8" s="1"/>
  <c r="G77" i="8"/>
  <c r="G82" i="8" s="1"/>
  <c r="G85" i="8" s="1"/>
  <c r="H77" i="8"/>
  <c r="H82" i="8" s="1"/>
  <c r="H85" i="8" s="1"/>
  <c r="F77" i="8"/>
  <c r="F82" i="8" s="1"/>
  <c r="E87" i="8" l="1"/>
  <c r="L60" i="8"/>
  <c r="L61" i="8"/>
  <c r="M47" i="8"/>
  <c r="L62" i="8"/>
  <c r="L48" i="8"/>
  <c r="L57" i="8" s="1"/>
  <c r="L59" i="8"/>
  <c r="L58" i="8" s="1"/>
  <c r="K58" i="8"/>
  <c r="K78" i="8" s="1"/>
  <c r="C86" i="8"/>
  <c r="J74" i="8"/>
  <c r="J69" i="8"/>
  <c r="K79" i="8"/>
  <c r="K64" i="8"/>
  <c r="K67" i="8" s="1"/>
  <c r="F85" i="8"/>
  <c r="H87" i="8"/>
  <c r="F87" i="8"/>
  <c r="G83" i="8"/>
  <c r="H83" i="8"/>
  <c r="H88" i="8" s="1"/>
  <c r="F83" i="8"/>
  <c r="F88" i="8" s="1"/>
  <c r="G87" i="8"/>
  <c r="I74" i="8"/>
  <c r="I69" i="8"/>
  <c r="G88" i="8" l="1"/>
  <c r="K74" i="8"/>
  <c r="K69" i="8"/>
  <c r="M61" i="8"/>
  <c r="N47" i="8"/>
  <c r="M62" i="8"/>
  <c r="M59" i="8"/>
  <c r="M60" i="8"/>
  <c r="M48" i="8"/>
  <c r="M57" i="8" s="1"/>
  <c r="C89" i="8"/>
  <c r="D86" i="8"/>
  <c r="I70" i="8"/>
  <c r="I71" i="8" s="1"/>
  <c r="B89" i="8"/>
  <c r="L64" i="8"/>
  <c r="L67" i="8" s="1"/>
  <c r="L79" i="8"/>
  <c r="L78" i="8"/>
  <c r="J70" i="8"/>
  <c r="J71" i="8"/>
  <c r="M58" i="8" l="1"/>
  <c r="K70" i="8"/>
  <c r="K71" i="8"/>
  <c r="I77" i="8"/>
  <c r="I82" i="8" s="1"/>
  <c r="M64" i="8"/>
  <c r="M67" i="8" s="1"/>
  <c r="M79" i="8"/>
  <c r="M78" i="8"/>
  <c r="N62" i="8"/>
  <c r="N48" i="8"/>
  <c r="N57" i="8" s="1"/>
  <c r="N59" i="8"/>
  <c r="N60" i="8"/>
  <c r="N61" i="8"/>
  <c r="O47" i="8"/>
  <c r="L74" i="8"/>
  <c r="L69" i="8"/>
  <c r="D89" i="8"/>
  <c r="E86" i="8"/>
  <c r="I85" i="8" l="1"/>
  <c r="I83" i="8"/>
  <c r="I88" i="8" s="1"/>
  <c r="I87" i="8"/>
  <c r="N58" i="8"/>
  <c r="E89" i="8"/>
  <c r="F86" i="8"/>
  <c r="N79" i="8"/>
  <c r="N64" i="8"/>
  <c r="N67" i="8" s="1"/>
  <c r="N78" i="8"/>
  <c r="O59" i="8"/>
  <c r="O60" i="8"/>
  <c r="O48" i="8"/>
  <c r="O57" i="8" s="1"/>
  <c r="O61" i="8"/>
  <c r="P47" i="8"/>
  <c r="O62" i="8"/>
  <c r="M74" i="8"/>
  <c r="M69" i="8"/>
  <c r="L70" i="8"/>
  <c r="J77" i="8"/>
  <c r="J82" i="8" s="1"/>
  <c r="J85" i="8" s="1"/>
  <c r="P60" i="8" l="1"/>
  <c r="P61" i="8"/>
  <c r="Q47" i="8"/>
  <c r="P62" i="8"/>
  <c r="P48" i="8"/>
  <c r="P57" i="8" s="1"/>
  <c r="P59" i="8"/>
  <c r="P58" i="8" s="1"/>
  <c r="O58" i="8"/>
  <c r="O64" i="8" s="1"/>
  <c r="O67" i="8" s="1"/>
  <c r="J87" i="8"/>
  <c r="M70" i="8"/>
  <c r="M71" i="8" s="1"/>
  <c r="F89" i="8"/>
  <c r="G86" i="8"/>
  <c r="O79" i="8"/>
  <c r="K77" i="8"/>
  <c r="K82" i="8" s="1"/>
  <c r="K85" i="8" s="1"/>
  <c r="L71" i="8"/>
  <c r="N74" i="8"/>
  <c r="N69" i="8"/>
  <c r="K87" i="8"/>
  <c r="J83" i="8"/>
  <c r="J88" i="8" s="1"/>
  <c r="O78" i="8" l="1"/>
  <c r="O74" i="8"/>
  <c r="O69" i="8"/>
  <c r="N70" i="8"/>
  <c r="N71" i="8"/>
  <c r="K83" i="8"/>
  <c r="K88" i="8" s="1"/>
  <c r="Q61" i="8"/>
  <c r="R47" i="8"/>
  <c r="Q62" i="8"/>
  <c r="Q59" i="8"/>
  <c r="Q60" i="8"/>
  <c r="Q48" i="8"/>
  <c r="Q57" i="8" s="1"/>
  <c r="P64" i="8"/>
  <c r="P67" i="8" s="1"/>
  <c r="P79" i="8"/>
  <c r="P78" i="8"/>
  <c r="G89" i="8"/>
  <c r="H86" i="8"/>
  <c r="L77" i="8"/>
  <c r="L82" i="8" s="1"/>
  <c r="Q58" i="8" l="1"/>
  <c r="L85" i="8"/>
  <c r="H89" i="8"/>
  <c r="I86" i="8"/>
  <c r="L83" i="8"/>
  <c r="L88" i="8" s="1"/>
  <c r="M77" i="8"/>
  <c r="M82" i="8" s="1"/>
  <c r="L87" i="8"/>
  <c r="P74" i="8"/>
  <c r="P69" i="8"/>
  <c r="O70" i="8"/>
  <c r="O71" i="8"/>
  <c r="Q64" i="8"/>
  <c r="Q67" i="8" s="1"/>
  <c r="Q78" i="8"/>
  <c r="Q79" i="8"/>
  <c r="R62" i="8"/>
  <c r="R59" i="8"/>
  <c r="R60" i="8"/>
  <c r="R61" i="8"/>
  <c r="R48" i="8"/>
  <c r="R57" i="8" s="1"/>
  <c r="S47" i="8"/>
  <c r="N77" i="8"/>
  <c r="N82" i="8" s="1"/>
  <c r="S59" i="8" l="1"/>
  <c r="S60" i="8"/>
  <c r="T47" i="8"/>
  <c r="S48" i="8"/>
  <c r="S57" i="8" s="1"/>
  <c r="S61" i="8"/>
  <c r="S62" i="8"/>
  <c r="R58" i="8"/>
  <c r="B26" i="8" s="1"/>
  <c r="Q74" i="8"/>
  <c r="Q69" i="8"/>
  <c r="I89" i="8"/>
  <c r="J86" i="8"/>
  <c r="R79" i="8"/>
  <c r="N85" i="8"/>
  <c r="N87" i="8"/>
  <c r="N83" i="8"/>
  <c r="B32" i="8"/>
  <c r="O77" i="8"/>
  <c r="O82" i="8" s="1"/>
  <c r="M85" i="8"/>
  <c r="M87" i="8"/>
  <c r="M83" i="8"/>
  <c r="M88" i="8" s="1"/>
  <c r="B29" i="8"/>
  <c r="P70" i="8"/>
  <c r="P77" i="8" s="1"/>
  <c r="P82" i="8" s="1"/>
  <c r="P71" i="8"/>
  <c r="R64" i="8" l="1"/>
  <c r="R67" i="8" s="1"/>
  <c r="P85" i="8"/>
  <c r="P83" i="8"/>
  <c r="P87" i="8"/>
  <c r="O85" i="8"/>
  <c r="O83" i="8"/>
  <c r="O88" i="8" s="1"/>
  <c r="O87" i="8"/>
  <c r="J89" i="8"/>
  <c r="K86" i="8"/>
  <c r="S79" i="8"/>
  <c r="R74" i="8"/>
  <c r="R69" i="8"/>
  <c r="T59" i="8"/>
  <c r="T60" i="8"/>
  <c r="U47" i="8"/>
  <c r="T48" i="8"/>
  <c r="T57" i="8" s="1"/>
  <c r="T61" i="8"/>
  <c r="T62" i="8"/>
  <c r="N88" i="8"/>
  <c r="R78" i="8"/>
  <c r="Q70" i="8"/>
  <c r="Q77" i="8" s="1"/>
  <c r="Q82" i="8" s="1"/>
  <c r="S58" i="8"/>
  <c r="S64" i="8" s="1"/>
  <c r="S67" i="8" s="1"/>
  <c r="S74" i="8" l="1"/>
  <c r="S69" i="8"/>
  <c r="U59" i="8"/>
  <c r="U60" i="8"/>
  <c r="V47" i="8"/>
  <c r="U48" i="8"/>
  <c r="U57" i="8" s="1"/>
  <c r="U61" i="8"/>
  <c r="U62" i="8"/>
  <c r="Q85" i="8"/>
  <c r="Q83" i="8"/>
  <c r="Q88" i="8" s="1"/>
  <c r="Q87" i="8"/>
  <c r="T79" i="8"/>
  <c r="R70" i="8"/>
  <c r="R77" i="8" s="1"/>
  <c r="R82" i="8" s="1"/>
  <c r="S78" i="8"/>
  <c r="K89" i="8"/>
  <c r="L86" i="8"/>
  <c r="P88" i="8"/>
  <c r="Q71" i="8"/>
  <c r="T58" i="8"/>
  <c r="T64" i="8" s="1"/>
  <c r="T67" i="8" s="1"/>
  <c r="R71" i="8" l="1"/>
  <c r="T74" i="8"/>
  <c r="T69" i="8"/>
  <c r="R85" i="8"/>
  <c r="R83" i="8"/>
  <c r="R88" i="8" s="1"/>
  <c r="R87" i="8"/>
  <c r="T78" i="8"/>
  <c r="U58" i="8"/>
  <c r="U64" i="8" s="1"/>
  <c r="U67" i="8" s="1"/>
  <c r="L89" i="8"/>
  <c r="M86" i="8"/>
  <c r="U79" i="8"/>
  <c r="U78" i="8"/>
  <c r="S70" i="8"/>
  <c r="S77" i="8" s="1"/>
  <c r="V59" i="8"/>
  <c r="V60" i="8"/>
  <c r="W47" i="8"/>
  <c r="V48" i="8"/>
  <c r="V57" i="8" s="1"/>
  <c r="V61" i="8"/>
  <c r="V62" i="8"/>
  <c r="S82" i="8"/>
  <c r="S71" i="8" l="1"/>
  <c r="U74" i="8"/>
  <c r="U69" i="8"/>
  <c r="M89" i="8"/>
  <c r="N86" i="8"/>
  <c r="V58" i="8"/>
  <c r="V79" i="8"/>
  <c r="V78" i="8"/>
  <c r="V64" i="8"/>
  <c r="V67" i="8" s="1"/>
  <c r="S85" i="8"/>
  <c r="S83" i="8"/>
  <c r="S88" i="8" s="1"/>
  <c r="S87" i="8"/>
  <c r="W59" i="8"/>
  <c r="W60" i="8"/>
  <c r="W48" i="8"/>
  <c r="W57" i="8" s="1"/>
  <c r="W61" i="8"/>
  <c r="W62" i="8"/>
  <c r="T70" i="8"/>
  <c r="T77" i="8" s="1"/>
  <c r="T71" i="8"/>
  <c r="T82" i="8"/>
  <c r="T85" i="8" l="1"/>
  <c r="T87" i="8"/>
  <c r="T83" i="8"/>
  <c r="T88" i="8" s="1"/>
  <c r="V74" i="8"/>
  <c r="V69" i="8"/>
  <c r="W79" i="8"/>
  <c r="U70" i="8"/>
  <c r="U77" i="8" s="1"/>
  <c r="U82" i="8" s="1"/>
  <c r="N89" i="8"/>
  <c r="O86" i="8"/>
  <c r="W58" i="8"/>
  <c r="W64" i="8" s="1"/>
  <c r="W67" i="8" s="1"/>
  <c r="W78" i="8" l="1"/>
  <c r="W74" i="8"/>
  <c r="W69" i="8"/>
  <c r="U85" i="8"/>
  <c r="U87" i="8"/>
  <c r="U83" i="8"/>
  <c r="U88" i="8" s="1"/>
  <c r="U71" i="8"/>
  <c r="O89" i="8"/>
  <c r="P86" i="8"/>
  <c r="V70" i="8"/>
  <c r="V77" i="8" s="1"/>
  <c r="V82" i="8" s="1"/>
  <c r="V71" i="8" l="1"/>
  <c r="V85" i="8"/>
  <c r="V83" i="8"/>
  <c r="V88" i="8" s="1"/>
  <c r="V87" i="8"/>
  <c r="P89" i="8"/>
  <c r="Q86" i="8"/>
  <c r="W70" i="8"/>
  <c r="W77" i="8" s="1"/>
  <c r="W82" i="8" s="1"/>
  <c r="W85" i="8" l="1"/>
  <c r="W87" i="8"/>
  <c r="W83" i="8"/>
  <c r="W88" i="8" s="1"/>
  <c r="G26" i="8" s="1"/>
  <c r="W71" i="8"/>
  <c r="Q89" i="8"/>
  <c r="R86" i="8"/>
  <c r="R89" i="8" l="1"/>
  <c r="G28" i="8"/>
  <c r="S86" i="8"/>
  <c r="S89" i="8" l="1"/>
  <c r="T86" i="8"/>
  <c r="T89" i="8" l="1"/>
  <c r="U86" i="8"/>
  <c r="U89" i="8" l="1"/>
  <c r="V86" i="8"/>
  <c r="V89" i="8" l="1"/>
  <c r="W86" i="8"/>
  <c r="W89" i="8" s="1"/>
  <c r="G27" i="8" s="1"/>
</calcChain>
</file>

<file path=xl/sharedStrings.xml><?xml version="1.0" encoding="utf-8"?>
<sst xmlns="http://schemas.openxmlformats.org/spreadsheetml/2006/main" count="1098" uniqueCount="559">
  <si>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</si>
  <si>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</si>
  <si>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</si>
  <si>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</si>
  <si>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</si>
  <si>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</si>
  <si>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</si>
  <si>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</si>
  <si>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</si>
  <si>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</si>
  <si>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</si>
  <si>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</si>
  <si>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</si>
  <si>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</si>
  <si>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</si>
  <si>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</si>
  <si>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</si>
  <si>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</si>
  <si>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</si>
  <si>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</si>
  <si>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</si>
  <si>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</si>
  <si>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</si>
  <si>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</si>
  <si>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</si>
  <si>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</si>
  <si>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</si>
  <si>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</si>
  <si>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</si>
  <si>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</si>
  <si>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</si>
  <si>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</si>
  <si>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</si>
  <si>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</si>
  <si>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</si>
  <si>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</si>
  <si>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</si>
  <si>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</si>
  <si>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</si>
  <si>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</si>
  <si>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</si>
  <si>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</si>
  <si>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</si>
  <si>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</si>
  <si>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</si>
  <si>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</si>
  <si>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</si>
  <si>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</si>
  <si>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</si>
  <si>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</si>
  <si>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</si>
  <si>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</si>
  <si>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</si>
  <si>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</si>
  <si>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</si>
  <si>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</si>
  <si>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</si>
  <si>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</si>
  <si>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</si>
  <si>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</si>
  <si>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</si>
  <si>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</si>
  <si>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</si>
  <si>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</si>
  <si>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</si>
  <si>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</si>
  <si>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</si>
  <si>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</si>
  <si>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</si>
  <si>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</si>
  <si>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</si>
  <si>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</si>
  <si>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</si>
  <si>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</si>
  <si>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</si>
  <si>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</si>
  <si>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</si>
  <si>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</si>
  <si>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</si>
  <si>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</si>
  <si>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</si>
  <si>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</si>
  <si>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</si>
  <si>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</si>
  <si>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</si>
  <si>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</si>
  <si>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</si>
  <si>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</si>
  <si>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</si>
  <si>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</si>
  <si>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</si>
  <si>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</si>
  <si>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</si>
  <si>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</si>
  <si>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</si>
  <si>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</si>
  <si>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</si>
  <si>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</si>
  <si>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</si>
  <si>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</si>
  <si>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</si>
  <si>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</si>
  <si>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</si>
  <si>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</si>
  <si>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</si>
  <si>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</si>
  <si>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</si>
  <si>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</si>
  <si>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</si>
  <si>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</si>
  <si>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</si>
  <si>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</si>
  <si>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</si>
  <si>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</si>
  <si>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</si>
  <si>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</si>
  <si>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</si>
  <si>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</si>
  <si>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</si>
  <si>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</si>
  <si>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</si>
  <si>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</si>
  <si>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</si>
  <si>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</si>
  <si>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</si>
  <si>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</si>
  <si>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</si>
  <si>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</si>
  <si>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</si>
  <si>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</si>
  <si>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</si>
  <si>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</si>
  <si>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</si>
  <si>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</si>
  <si>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</si>
  <si>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</si>
  <si>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</si>
  <si>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</si>
  <si>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</si>
  <si>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</si>
  <si>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</si>
  <si>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</si>
  <si>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</si>
  <si>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</si>
  <si>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</si>
  <si>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</si>
  <si>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</si>
  <si>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</si>
  <si>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</si>
  <si>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</si>
  <si>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</si>
  <si>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</si>
  <si>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</si>
  <si>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</si>
  <si>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</si>
  <si>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</si>
  <si>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</si>
  <si>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</si>
  <si>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</si>
  <si>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</si>
  <si>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</si>
  <si>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</si>
  <si>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</si>
  <si>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</si>
  <si>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</si>
  <si>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</si>
  <si>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</si>
  <si>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</si>
  <si>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</si>
  <si>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</si>
  <si>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</si>
  <si>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</si>
  <si>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</si>
  <si>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</si>
  <si>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</si>
  <si>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</si>
  <si>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</si>
  <si>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</si>
  <si>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</si>
  <si>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</si>
  <si>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</si>
  <si>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</si>
  <si>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</si>
  <si>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</si>
  <si>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</si>
  <si>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</si>
  <si>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</si>
  <si>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</si>
  <si>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</si>
  <si>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</si>
  <si>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</si>
  <si>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</si>
  <si>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</si>
  <si>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</si>
  <si>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</si>
  <si>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</si>
  <si>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</si>
  <si>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</si>
  <si>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</si>
  <si>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</si>
  <si>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</si>
  <si>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</si>
  <si>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</si>
  <si>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</si>
  <si>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</si>
  <si>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</si>
  <si>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</si>
  <si>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</si>
  <si>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</si>
  <si>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</si>
  <si>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</si>
  <si>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</si>
  <si>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</si>
  <si>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</si>
  <si>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</si>
  <si>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</si>
  <si>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</si>
  <si>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</si>
  <si>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</si>
  <si>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</si>
  <si>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</si>
  <si>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</si>
  <si>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</si>
  <si>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</si>
  <si>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</si>
  <si>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</si>
  <si>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</si>
  <si>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</si>
  <si>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</si>
  <si>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</si>
  <si>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</si>
  <si>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</si>
  <si>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</si>
  <si>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</si>
  <si>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</si>
  <si>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</si>
  <si>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</si>
  <si>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</si>
  <si>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</si>
  <si>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</si>
  <si>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</si>
  <si>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</si>
  <si>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</si>
  <si>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</si>
  <si>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</si>
  <si>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</si>
  <si>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</si>
  <si>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</si>
  <si>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</si>
  <si>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</si>
  <si>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</si>
  <si>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</si>
  <si>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</si>
  <si>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</si>
  <si>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</si>
  <si>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</si>
  <si>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</si>
  <si>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</si>
  <si>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</si>
  <si>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</si>
  <si>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</si>
  <si>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</si>
  <si>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</si>
  <si>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</si>
  <si>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</si>
  <si>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</si>
  <si>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</si>
  <si>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</si>
  <si>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</si>
  <si>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</si>
  <si>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</si>
  <si>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</si>
  <si>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</si>
  <si>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</si>
  <si>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</si>
  <si>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</si>
  <si>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</si>
  <si>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</si>
  <si>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</si>
  <si>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</si>
  <si>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</si>
  <si>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</si>
  <si>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</si>
  <si>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</si>
  <si>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</si>
  <si>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</si>
  <si>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</si>
  <si>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</si>
  <si>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</si>
  <si>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</si>
  <si>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</si>
  <si>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</si>
  <si>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</si>
  <si>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</si>
  <si>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</si>
  <si>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</si>
  <si>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</si>
  <si>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</si>
  <si>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</si>
  <si>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</si>
  <si>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</si>
  <si>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</si>
  <si>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</si>
  <si>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</si>
  <si>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</si>
  <si>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</si>
  <si>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</si>
  <si>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</si>
  <si>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</si>
  <si>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</si>
  <si>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</si>
  <si>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</si>
  <si>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</si>
  <si>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</si>
  <si>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</si>
  <si>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</si>
  <si>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</si>
  <si>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</si>
  <si>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</si>
  <si>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</si>
  <si>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</si>
  <si>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</si>
  <si>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</si>
  <si>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</si>
  <si>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</si>
  <si>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</si>
  <si>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</si>
  <si>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</si>
  <si>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</si>
  <si>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</si>
  <si>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</si>
  <si>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</si>
  <si>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</si>
  <si>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</si>
  <si>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</si>
  <si>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</si>
  <si>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</si>
  <si>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</si>
  <si>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</si>
  <si>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</si>
  <si>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</si>
  <si>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</si>
  <si>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</si>
  <si>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</si>
  <si>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</si>
  <si>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</si>
  <si>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</si>
  <si>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</si>
  <si>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</si>
  <si>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</si>
  <si>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</si>
  <si>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</si>
  <si>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</si>
  <si>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</si>
  <si>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</si>
  <si>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</si>
  <si>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</si>
  <si>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</si>
  <si>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</si>
  <si>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</si>
  <si>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</si>
  <si>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</si>
  <si>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</si>
  <si>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</si>
  <si>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</si>
  <si>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</si>
  <si>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</si>
  <si>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</si>
  <si>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</si>
  <si>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</si>
  <si>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</si>
  <si>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</si>
  <si>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</si>
  <si>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</si>
  <si>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</si>
  <si>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</si>
  <si>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</si>
  <si>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</si>
  <si>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</si>
  <si>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</si>
  <si>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</si>
  <si>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</si>
  <si>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</si>
  <si>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</si>
  <si>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</si>
  <si>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</si>
  <si>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</si>
  <si>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</si>
  <si>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</si>
  <si>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</si>
  <si>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</si>
  <si>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</si>
  <si>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</si>
  <si>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</si>
  <si>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</si>
  <si>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</si>
  <si>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</si>
  <si>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</si>
  <si>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</si>
  <si>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</si>
  <si>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</si>
  <si>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</si>
  <si>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</si>
  <si>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</si>
  <si>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</si>
  <si>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</si>
  <si>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</si>
  <si>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</si>
  <si>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</si>
  <si>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</si>
  <si>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</si>
  <si>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</si>
  <si>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</si>
  <si>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</si>
  <si>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</si>
  <si>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</si>
  <si>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</si>
  <si>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</si>
  <si>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</si>
  <si>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</si>
  <si>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</si>
  <si>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</si>
  <si>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</si>
  <si>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</si>
  <si>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</si>
  <si>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</si>
  <si>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</si>
  <si>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</si>
  <si>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</si>
  <si>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</si>
  <si>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</si>
  <si>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</si>
  <si>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</si>
  <si>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</si>
  <si>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</si>
  <si>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</si>
  <si>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</si>
  <si>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</si>
  <si>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</si>
  <si>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</si>
  <si>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</si>
  <si>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</si>
  <si>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</si>
  <si>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</si>
  <si>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</si>
  <si>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</si>
  <si>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</si>
  <si>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</si>
  <si>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</si>
  <si>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</si>
  <si>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</si>
  <si>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</si>
  <si>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</si>
  <si>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</si>
  <si>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</si>
  <si>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</si>
  <si>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</si>
  <si>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</si>
  <si>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</si>
  <si>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</si>
  <si>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</si>
  <si>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</si>
  <si>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</si>
  <si>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</si>
  <si>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</si>
  <si>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</si>
  <si>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</si>
  <si>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</si>
  <si>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</si>
  <si>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</si>
  <si>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</si>
  <si>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</si>
  <si>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</si>
  <si>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</si>
  <si>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</si>
  <si>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</si>
  <si>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</si>
  <si>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</si>
  <si>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</si>
  <si>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</si>
  <si>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</si>
  <si>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</si>
  <si>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</si>
  <si>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</si>
  <si>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</si>
  <si>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</si>
  <si>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</si>
  <si>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</si>
  <si>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</si>
  <si>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</si>
  <si>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</si>
  <si>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</si>
  <si>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</si>
  <si>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</si>
  <si>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</si>
  <si>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</si>
  <si>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</si>
  <si>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</si>
  <si>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</si>
  <si>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</si>
  <si>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</si>
  <si>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</si>
  <si>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</si>
  <si>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</si>
  <si>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</si>
  <si>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</si>
  <si>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</si>
  <si>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</si>
  <si>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</si>
  <si>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</si>
  <si>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</si>
  <si>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</si>
  <si>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</si>
  <si>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</si>
  <si>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</si>
  <si>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</si>
  <si>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</si>
  <si>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</si>
  <si>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</si>
  <si>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</si>
  <si>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</si>
  <si>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</si>
  <si>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 0,4 кВ фид. №4-0,4 кВ от ТП №52 по ВЛ 10 кВ фид.№1-10 кВ ПС "Тяговая"</t>
  </si>
  <si>
    <t>КЛ 0,4 кВ фид. №4-0,4 кВ от ТП №52 до оп.№1</t>
  </si>
  <si>
    <t xml:space="preserve"> АВВГ 4х70</t>
  </si>
  <si>
    <t>АВБбШв 4х70</t>
  </si>
  <si>
    <t>КЛ</t>
  </si>
  <si>
    <t>траншея</t>
  </si>
  <si>
    <t>АТО_O_Ч2_43 № 44 30.01.2024 ПО "ЧЭС" ПКГУП "КЭС"</t>
  </si>
  <si>
    <t>Замена деревянных опор на ж/б, замена неизолированного провода на СИП</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</si>
  <si>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</si>
  <si>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</si>
  <si>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</si>
  <si>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</si>
  <si>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Пермский край, Чернушинский городской округ</t>
  </si>
  <si>
    <t xml:space="preserve">МВ×А-0;т.у.-326;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</si>
  <si>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</si>
  <si>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</si>
  <si>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</si>
  <si>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</si>
  <si>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</si>
  <si>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</si>
  <si>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</si>
  <si>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</si>
  <si>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</si>
  <si>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</si>
  <si>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</si>
  <si>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</si>
  <si>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</si>
  <si>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</si>
  <si>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</si>
  <si>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</si>
  <si>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</si>
  <si>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</si>
  <si>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</si>
  <si>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</si>
  <si>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2026 год</t>
  </si>
  <si>
    <t>3,25 млн руб с НДС</t>
  </si>
  <si>
    <t>2,71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</si>
</sst>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2585674.7322928822</c:v>
                </c:pt>
                <c:pt idx="3">
                  <c:v>4344103.8867889475</c:v>
                </c:pt>
                <c:pt idx="4">
                  <c:v>6272745.8291837983</c:v>
                </c:pt>
                <c:pt idx="5">
                  <c:v>8388555.6489341781</c:v>
                </c:pt>
                <c:pt idx="6">
                  <c:v>10710201.068852287</c:v>
                </c:pt>
                <c:pt idx="7">
                  <c:v>13258237.516238971</c:v>
                </c:pt>
                <c:pt idx="8">
                  <c:v>16055301.270546159</c:v>
                </c:pt>
                <c:pt idx="9">
                  <c:v>19126322.569450606</c:v>
                </c:pt>
                <c:pt idx="10">
                  <c:v>22498760.752446137</c:v>
                </c:pt>
                <c:pt idx="11">
                  <c:v>26202863.739066448</c:v>
                </c:pt>
                <c:pt idx="12">
                  <c:v>30271954.379833739</c:v>
                </c:pt>
                <c:pt idx="13">
                  <c:v>34742746.484421827</c:v>
                </c:pt>
                <c:pt idx="14">
                  <c:v>39655693.626016304</c:v>
                </c:pt>
                <c:pt idx="15">
                  <c:v>45055374.146424405</c:v>
                </c:pt>
                <c:pt idx="16">
                  <c:v>50990916.146425612</c:v>
                </c:pt>
              </c:numCache>
            </c:numRef>
          </c:val>
          <c:smooth val="0"/>
          <c:extLst>
            <c:ext xmlns:c16="http://schemas.microsoft.com/office/drawing/2014/chart" uri="{C3380CC4-5D6E-409C-BE32-E72D297353CC}">
              <c16:uniqueId val="{00000000-B632-4619-BFE5-07CE0206C54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1423273.8738213934</c:v>
                </c:pt>
                <c:pt idx="3">
                  <c:v>1377107.9602913819</c:v>
                </c:pt>
                <c:pt idx="4">
                  <c:v>1336645.611152322</c:v>
                </c:pt>
                <c:pt idx="5">
                  <c:v>1297665.7866608344</c:v>
                </c:pt>
                <c:pt idx="6">
                  <c:v>1260096.119528166</c:v>
                </c:pt>
                <c:pt idx="7">
                  <c:v>1223869.1142547429</c:v>
                </c:pt>
                <c:pt idx="8">
                  <c:v>1188921.720004814</c:v>
                </c:pt>
                <c:pt idx="9">
                  <c:v>1155194.9471419796</c:v>
                </c:pt>
                <c:pt idx="10">
                  <c:v>1122633.5226393214</c:v>
                </c:pt>
                <c:pt idx="11">
                  <c:v>1091185.5801175258</c:v>
                </c:pt>
                <c:pt idx="12">
                  <c:v>1060802.380742579</c:v>
                </c:pt>
                <c:pt idx="13">
                  <c:v>1031438.0616382879</c:v>
                </c:pt>
                <c:pt idx="14">
                  <c:v>1003049.4088443517</c:v>
                </c:pt>
                <c:pt idx="15">
                  <c:v>975595.65218344214</c:v>
                </c:pt>
                <c:pt idx="16">
                  <c:v>949038.27969563822</c:v>
                </c:pt>
              </c:numCache>
            </c:numRef>
          </c:val>
          <c:smooth val="0"/>
          <c:extLst>
            <c:ext xmlns:c16="http://schemas.microsoft.com/office/drawing/2014/chart" uri="{C3380CC4-5D6E-409C-BE32-E72D297353CC}">
              <c16:uniqueId val="{00000001-B632-4619-BFE5-07CE0206C54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550</v>
      </c>
    </row>
    <row r="41" spans="1:24" ht="63" x14ac:dyDescent="0.25">
      <c r="A41" s="18" t="s">
        <v>47</v>
      </c>
      <c r="B41" s="24" t="s">
        <v>48</v>
      </c>
      <c r="C41" s="17" t="s">
        <v>551</v>
      </c>
    </row>
    <row r="42" spans="1:24" ht="47.25" x14ac:dyDescent="0.25">
      <c r="A42" s="18" t="s">
        <v>49</v>
      </c>
      <c r="B42" s="24" t="s">
        <v>50</v>
      </c>
      <c r="C42" s="17" t="s">
        <v>551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552</v>
      </c>
    </row>
    <row r="47" spans="1:24" ht="18.75" customHeight="1" x14ac:dyDescent="0.25">
      <c r="A47" s="21"/>
      <c r="B47" s="22"/>
      <c r="C47" s="23"/>
    </row>
    <row r="48" spans="1:24" ht="31.5" x14ac:dyDescent="0.25">
      <c r="A48" s="18" t="s">
        <v>59</v>
      </c>
      <c r="B48" s="24" t="s">
        <v>60</v>
      </c>
      <c r="C48" s="25" t="s">
        <v>557</v>
      </c>
    </row>
    <row r="49" spans="1:3" ht="31.5" x14ac:dyDescent="0.25">
      <c r="A49" s="18" t="s">
        <v>61</v>
      </c>
      <c r="B49" s="24" t="s">
        <v>62</v>
      </c>
      <c r="C49" s="25" t="s">
        <v>558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9.2337805647091269</v>
      </c>
      <c r="D24" s="196">
        <v>0</v>
      </c>
      <c r="E24" s="196">
        <v>0</v>
      </c>
      <c r="F24" s="197">
        <v>0</v>
      </c>
      <c r="G24" s="196">
        <v>0</v>
      </c>
      <c r="H24" s="196">
        <v>0</v>
      </c>
      <c r="I24" s="196">
        <v>0</v>
      </c>
      <c r="J24" s="196">
        <v>0</v>
      </c>
      <c r="K24" s="196">
        <v>0</v>
      </c>
      <c r="L24" s="196">
        <v>9.2337805647091269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9.2337805647091269</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9.2337805647091269</v>
      </c>
      <c r="D27" s="26">
        <v>0</v>
      </c>
      <c r="E27" s="26">
        <v>0</v>
      </c>
      <c r="F27" s="203">
        <v>0</v>
      </c>
      <c r="G27" s="26">
        <v>0</v>
      </c>
      <c r="H27" s="26">
        <v>0</v>
      </c>
      <c r="I27" s="26">
        <v>0</v>
      </c>
      <c r="J27" s="26">
        <v>0</v>
      </c>
      <c r="K27" s="26">
        <v>0</v>
      </c>
      <c r="L27" s="26">
        <v>9.2337805647091269</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9.2337805647091269</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7.6948171372576057</v>
      </c>
      <c r="D30" s="200">
        <v>0</v>
      </c>
      <c r="E30" s="200">
        <v>0</v>
      </c>
      <c r="F30" s="200">
        <v>0</v>
      </c>
      <c r="G30" s="200">
        <v>0</v>
      </c>
      <c r="H30" s="200">
        <v>0</v>
      </c>
      <c r="I30" s="200">
        <v>0</v>
      </c>
      <c r="J30" s="200">
        <v>0</v>
      </c>
      <c r="K30" s="200">
        <v>0</v>
      </c>
      <c r="L30" s="200">
        <v>7.6948171372576057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7.6948171372576057</v>
      </c>
      <c r="AG30" s="200">
        <v>0</v>
      </c>
    </row>
    <row r="31" spans="1:37" x14ac:dyDescent="0.25">
      <c r="A31" s="201" t="s">
        <v>357</v>
      </c>
      <c r="B31" s="202" t="s">
        <v>358</v>
      </c>
      <c r="C31" s="200">
        <v>0.38474085686288029</v>
      </c>
      <c r="D31" s="200">
        <v>0</v>
      </c>
      <c r="E31" s="26">
        <v>0</v>
      </c>
      <c r="F31" s="26">
        <v>0</v>
      </c>
      <c r="G31" s="200">
        <v>0</v>
      </c>
      <c r="H31" s="26">
        <v>0</v>
      </c>
      <c r="I31" s="26">
        <v>0</v>
      </c>
      <c r="J31" s="200">
        <v>0</v>
      </c>
      <c r="K31" s="26">
        <v>0</v>
      </c>
      <c r="L31" s="26">
        <v>0.38474085686288029</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0.38474085686288029</v>
      </c>
      <c r="AG31" s="200">
        <v>0</v>
      </c>
    </row>
    <row r="32" spans="1:37" ht="31.5" x14ac:dyDescent="0.25">
      <c r="A32" s="201" t="s">
        <v>359</v>
      </c>
      <c r="B32" s="202" t="s">
        <v>360</v>
      </c>
      <c r="C32" s="200">
        <v>1.1542225705886409</v>
      </c>
      <c r="D32" s="200">
        <v>0</v>
      </c>
      <c r="E32" s="26">
        <v>0</v>
      </c>
      <c r="F32" s="26">
        <v>0</v>
      </c>
      <c r="G32" s="200">
        <v>0</v>
      </c>
      <c r="H32" s="26">
        <v>0</v>
      </c>
      <c r="I32" s="26">
        <v>0</v>
      </c>
      <c r="J32" s="200">
        <v>0</v>
      </c>
      <c r="K32" s="26">
        <v>0</v>
      </c>
      <c r="L32" s="26">
        <v>1.1542225705886409</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1.1542225705886409</v>
      </c>
      <c r="AG32" s="200">
        <v>0</v>
      </c>
    </row>
    <row r="33" spans="1:33" x14ac:dyDescent="0.25">
      <c r="A33" s="201" t="s">
        <v>361</v>
      </c>
      <c r="B33" s="202" t="s">
        <v>362</v>
      </c>
      <c r="C33" s="200">
        <v>5.9250091956883564</v>
      </c>
      <c r="D33" s="200">
        <v>0</v>
      </c>
      <c r="E33" s="26">
        <v>0</v>
      </c>
      <c r="F33" s="26">
        <v>0</v>
      </c>
      <c r="G33" s="200">
        <v>0</v>
      </c>
      <c r="H33" s="26">
        <v>0</v>
      </c>
      <c r="I33" s="26">
        <v>0</v>
      </c>
      <c r="J33" s="200">
        <v>0</v>
      </c>
      <c r="K33" s="26">
        <v>0</v>
      </c>
      <c r="L33" s="26">
        <v>5.9250091956883564</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5.9250091956883564</v>
      </c>
      <c r="AG33" s="200">
        <v>0</v>
      </c>
    </row>
    <row r="34" spans="1:33" x14ac:dyDescent="0.25">
      <c r="A34" s="201" t="s">
        <v>363</v>
      </c>
      <c r="B34" s="202" t="s">
        <v>364</v>
      </c>
      <c r="C34" s="200">
        <v>0.23084451411772816</v>
      </c>
      <c r="D34" s="200">
        <v>0</v>
      </c>
      <c r="E34" s="26">
        <v>0</v>
      </c>
      <c r="F34" s="26">
        <v>0</v>
      </c>
      <c r="G34" s="200">
        <v>0</v>
      </c>
      <c r="H34" s="26">
        <v>0</v>
      </c>
      <c r="I34" s="26">
        <v>0</v>
      </c>
      <c r="J34" s="200">
        <v>0</v>
      </c>
      <c r="K34" s="26">
        <v>0</v>
      </c>
      <c r="L34" s="26">
        <v>0.23084451411772816</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0.23084451411772816</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326</v>
      </c>
      <c r="D42" s="26">
        <v>0</v>
      </c>
      <c r="E42" s="26">
        <v>0</v>
      </c>
      <c r="F42" s="26">
        <v>0</v>
      </c>
      <c r="G42" s="26">
        <v>0</v>
      </c>
      <c r="H42" s="26">
        <v>0</v>
      </c>
      <c r="I42" s="26">
        <v>0</v>
      </c>
      <c r="J42" s="26">
        <v>0</v>
      </c>
      <c r="K42" s="26">
        <v>0</v>
      </c>
      <c r="L42" s="26">
        <v>326</v>
      </c>
      <c r="M42" s="26">
        <v>4</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326</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326</v>
      </c>
      <c r="D52" s="200">
        <v>0</v>
      </c>
      <c r="E52" s="200">
        <v>0</v>
      </c>
      <c r="F52" s="200">
        <v>0</v>
      </c>
      <c r="G52" s="200">
        <v>0</v>
      </c>
      <c r="H52" s="200">
        <v>0</v>
      </c>
      <c r="I52" s="200">
        <v>0</v>
      </c>
      <c r="J52" s="200">
        <v>0</v>
      </c>
      <c r="K52" s="200">
        <v>0</v>
      </c>
      <c r="L52" s="200">
        <v>326</v>
      </c>
      <c r="M52" s="200">
        <v>4</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326</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7.6948171372576057</v>
      </c>
      <c r="D55" s="200">
        <v>0</v>
      </c>
      <c r="E55" s="200">
        <v>0</v>
      </c>
      <c r="F55" s="200">
        <v>0</v>
      </c>
      <c r="G55" s="200">
        <v>0</v>
      </c>
      <c r="H55" s="200">
        <v>0</v>
      </c>
      <c r="I55" s="200">
        <v>0</v>
      </c>
      <c r="J55" s="200">
        <v>0</v>
      </c>
      <c r="K55" s="200">
        <v>0</v>
      </c>
      <c r="L55" s="200">
        <v>7.6948171372576057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7.6948171372576057</v>
      </c>
      <c r="AG55" s="200">
        <v>0</v>
      </c>
    </row>
    <row r="56" spans="1:33" x14ac:dyDescent="0.25">
      <c r="A56" s="146" t="s">
        <v>396</v>
      </c>
      <c r="B56" s="202" t="s">
        <v>397</v>
      </c>
      <c r="C56" s="26">
        <v>7.6948171372576057</v>
      </c>
      <c r="D56" s="26">
        <v>0</v>
      </c>
      <c r="E56" s="26">
        <v>0</v>
      </c>
      <c r="F56" s="26">
        <v>0</v>
      </c>
      <c r="G56" s="26">
        <v>0</v>
      </c>
      <c r="H56" s="26">
        <v>0</v>
      </c>
      <c r="I56" s="26">
        <v>0</v>
      </c>
      <c r="J56" s="26">
        <v>0</v>
      </c>
      <c r="K56" s="26">
        <v>0</v>
      </c>
      <c r="L56" s="26">
        <v>7.6948171372576057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7.6948171372576057</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326</v>
      </c>
      <c r="D61" s="26">
        <v>0</v>
      </c>
      <c r="E61" s="26">
        <v>0</v>
      </c>
      <c r="F61" s="26">
        <v>0</v>
      </c>
      <c r="G61" s="26">
        <v>0</v>
      </c>
      <c r="H61" s="26">
        <v>0</v>
      </c>
      <c r="I61" s="26">
        <v>0</v>
      </c>
      <c r="J61" s="26">
        <v>0</v>
      </c>
      <c r="K61" s="26">
        <v>0</v>
      </c>
      <c r="L61" s="26">
        <v>326</v>
      </c>
      <c r="M61" s="26">
        <v>4</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326</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7.6948171372576057</v>
      </c>
      <c r="D64" s="221">
        <v>0</v>
      </c>
      <c r="E64" s="221">
        <v>0</v>
      </c>
      <c r="F64" s="221">
        <v>0</v>
      </c>
      <c r="G64" s="221">
        <v>0</v>
      </c>
      <c r="H64" s="221">
        <v>0</v>
      </c>
      <c r="I64" s="221">
        <v>0</v>
      </c>
      <c r="J64" s="221">
        <v>0</v>
      </c>
      <c r="K64" s="221">
        <v>0</v>
      </c>
      <c r="L64" s="221">
        <v>7.6948171372576057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7.6948171372576057</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83</v>
      </c>
      <c r="F26" s="157" t="s">
        <v>83</v>
      </c>
      <c r="G26" s="157">
        <v>0</v>
      </c>
      <c r="H26" s="157" t="s">
        <v>83</v>
      </c>
      <c r="I26" s="157">
        <v>0</v>
      </c>
      <c r="J26" s="157" t="s">
        <v>83</v>
      </c>
      <c r="K26" s="157" t="s">
        <v>83</v>
      </c>
      <c r="L26" s="157">
        <v>326</v>
      </c>
      <c r="M26" s="157" t="s">
        <v>83</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O_Ч2_47</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row>
    <row r="22" spans="1:2" s="134" customFormat="1" ht="16.5" thickBot="1" x14ac:dyDescent="0.3">
      <c r="A22" s="167" t="s">
        <v>469</v>
      </c>
      <c r="B22" s="168" t="s">
        <v>534</v>
      </c>
    </row>
    <row r="23" spans="1:2" s="134" customFormat="1" ht="16.5" thickBot="1" x14ac:dyDescent="0.3">
      <c r="A23" s="167" t="s">
        <v>470</v>
      </c>
      <c r="B23" s="168" t="s">
        <v>531</v>
      </c>
    </row>
    <row r="24" spans="1:2" s="134" customFormat="1" ht="16.5" thickBot="1" x14ac:dyDescent="0.3">
      <c r="A24" s="167" t="s">
        <v>471</v>
      </c>
      <c r="B24" s="168" t="s">
        <v>535</v>
      </c>
    </row>
    <row r="25" spans="1:2" s="134" customFormat="1" ht="16.5" thickBot="1" x14ac:dyDescent="0.3">
      <c r="A25" s="169" t="s">
        <v>472</v>
      </c>
      <c r="B25" s="168">
        <v>2025</v>
      </c>
    </row>
    <row r="26" spans="1:2" s="134" customFormat="1" ht="16.5" thickBot="1" x14ac:dyDescent="0.3">
      <c r="A26" s="170" t="s">
        <v>473</v>
      </c>
      <c r="B26" s="168" t="s">
        <v>536</v>
      </c>
    </row>
    <row r="27" spans="1:2" s="134" customFormat="1" ht="29.25" thickBot="1" x14ac:dyDescent="0.3">
      <c r="A27" s="171" t="s">
        <v>474</v>
      </c>
      <c r="B27" s="172">
        <v>4.8290527999999995</v>
      </c>
    </row>
    <row r="28" spans="1:2" s="134" customFormat="1" ht="16.5" thickBot="1" x14ac:dyDescent="0.3">
      <c r="A28" s="173" t="s">
        <v>475</v>
      </c>
      <c r="B28" s="172" t="s">
        <v>537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530</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522</v>
      </c>
      <c r="C25" s="17" t="s">
        <v>522</v>
      </c>
      <c r="D25" s="17" t="s">
        <v>523</v>
      </c>
      <c r="E25" s="17" t="s">
        <v>523</v>
      </c>
      <c r="F25" s="17">
        <v>0.4</v>
      </c>
      <c r="G25" s="17">
        <v>0.4</v>
      </c>
      <c r="H25" s="17">
        <v>0.4</v>
      </c>
      <c r="I25" s="17">
        <v>0.4</v>
      </c>
      <c r="J25" s="17">
        <v>1984</v>
      </c>
      <c r="K25" s="17">
        <v>1</v>
      </c>
      <c r="L25" s="17">
        <v>1</v>
      </c>
      <c r="M25" s="17" t="s">
        <v>524</v>
      </c>
      <c r="N25" s="17" t="s">
        <v>525</v>
      </c>
      <c r="O25" s="17" t="s">
        <v>526</v>
      </c>
      <c r="P25" s="17" t="s">
        <v>526</v>
      </c>
      <c r="Q25" s="17">
        <v>0.03</v>
      </c>
      <c r="R25" s="17">
        <v>0.03</v>
      </c>
      <c r="S25" s="17" t="s">
        <v>83</v>
      </c>
      <c r="T25" s="17">
        <v>1996</v>
      </c>
      <c r="U25" s="17">
        <v>1</v>
      </c>
      <c r="V25" s="17" t="s">
        <v>527</v>
      </c>
      <c r="W25" s="17" t="s">
        <v>527</v>
      </c>
      <c r="X25" s="17" t="s">
        <v>528</v>
      </c>
      <c r="Y25" s="17" t="s">
        <v>529</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O_Ч2_47</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553</v>
      </c>
    </row>
    <row r="23" spans="1:3" ht="42.75" customHeight="1" x14ac:dyDescent="0.25">
      <c r="A23" s="49" t="s">
        <v>15</v>
      </c>
      <c r="B23" s="50" t="s">
        <v>137</v>
      </c>
      <c r="C23" s="25" t="s">
        <v>533</v>
      </c>
    </row>
    <row r="24" spans="1:3" ht="63" customHeight="1" x14ac:dyDescent="0.25">
      <c r="A24" s="49" t="s">
        <v>17</v>
      </c>
      <c r="B24" s="50" t="s">
        <v>138</v>
      </c>
      <c r="C24" s="25" t="s">
        <v>535</v>
      </c>
    </row>
    <row r="25" spans="1:3" ht="63" customHeight="1" x14ac:dyDescent="0.25">
      <c r="A25" s="49" t="s">
        <v>19</v>
      </c>
      <c r="B25" s="50" t="s">
        <v>139</v>
      </c>
      <c r="C25" s="25" t="s">
        <v>189</v>
      </c>
    </row>
    <row r="26" spans="1:3" ht="42.75" customHeight="1" x14ac:dyDescent="0.25">
      <c r="A26" s="49" t="s">
        <v>21</v>
      </c>
      <c r="B26" s="50" t="s">
        <v>140</v>
      </c>
      <c r="C26" s="25" t="s">
        <v>554</v>
      </c>
    </row>
    <row r="27" spans="1:3" ht="42.75" customHeight="1" x14ac:dyDescent="0.25">
      <c r="A27" s="49" t="s">
        <v>23</v>
      </c>
      <c r="B27" s="50" t="s">
        <v>141</v>
      </c>
      <c r="C27" s="25" t="s">
        <v>555</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O_Ч2_47</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4024210.666666666</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18473893.273591489</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114977.4476190476</v>
      </c>
      <c r="E65" s="109">
        <f t="shared" si="10"/>
        <v>114977.4476190476</v>
      </c>
      <c r="F65" s="109">
        <f t="shared" si="10"/>
        <v>114977.4476190476</v>
      </c>
      <c r="G65" s="109">
        <f t="shared" si="10"/>
        <v>114977.4476190476</v>
      </c>
      <c r="H65" s="109">
        <f t="shared" si="10"/>
        <v>114977.4476190476</v>
      </c>
      <c r="I65" s="109">
        <f t="shared" si="10"/>
        <v>114977.4476190476</v>
      </c>
      <c r="J65" s="109">
        <f t="shared" si="10"/>
        <v>114977.4476190476</v>
      </c>
      <c r="K65" s="109">
        <f t="shared" si="10"/>
        <v>114977.4476190476</v>
      </c>
      <c r="L65" s="109">
        <f t="shared" si="10"/>
        <v>114977.4476190476</v>
      </c>
      <c r="M65" s="109">
        <f t="shared" si="10"/>
        <v>114977.4476190476</v>
      </c>
      <c r="N65" s="109">
        <f t="shared" si="10"/>
        <v>114977.4476190476</v>
      </c>
      <c r="O65" s="109">
        <f t="shared" si="10"/>
        <v>114977.4476190476</v>
      </c>
      <c r="P65" s="109">
        <f t="shared" si="10"/>
        <v>114977.4476190476</v>
      </c>
      <c r="Q65" s="109">
        <f t="shared" si="10"/>
        <v>114977.4476190476</v>
      </c>
      <c r="R65" s="109">
        <f t="shared" si="10"/>
        <v>114977.4476190476</v>
      </c>
      <c r="S65" s="109">
        <f t="shared" si="10"/>
        <v>114977.4476190476</v>
      </c>
      <c r="T65" s="109">
        <f t="shared" si="10"/>
        <v>114977.4476190476</v>
      </c>
      <c r="U65" s="109">
        <f t="shared" si="10"/>
        <v>114977.4476190476</v>
      </c>
      <c r="V65" s="109">
        <f t="shared" si="10"/>
        <v>114977.4476190476</v>
      </c>
      <c r="W65" s="109">
        <f t="shared" si="10"/>
        <v>114977.4476190476</v>
      </c>
    </row>
    <row r="66" spans="1:23" ht="11.25" customHeight="1" x14ac:dyDescent="0.25">
      <c r="A66" s="74" t="s">
        <v>237</v>
      </c>
      <c r="B66" s="109">
        <f>IF(AND(B45&gt;$B$92,B45&lt;=$B$92+$B$27),B65,0)</f>
        <v>0</v>
      </c>
      <c r="C66" s="109">
        <f t="shared" ref="C66:W66" si="11">IF(AND(C45&gt;$B$92,C45&lt;=$B$92+$B$27),C65+B66,0)</f>
        <v>0</v>
      </c>
      <c r="D66" s="109">
        <f t="shared" si="11"/>
        <v>114977.4476190476</v>
      </c>
      <c r="E66" s="109">
        <f t="shared" si="11"/>
        <v>229954.8952380952</v>
      </c>
      <c r="F66" s="109">
        <f t="shared" si="11"/>
        <v>344932.34285714279</v>
      </c>
      <c r="G66" s="109">
        <f t="shared" si="11"/>
        <v>459909.79047619039</v>
      </c>
      <c r="H66" s="109">
        <f t="shared" si="11"/>
        <v>574887.23809523799</v>
      </c>
      <c r="I66" s="109">
        <f t="shared" si="11"/>
        <v>689864.68571428559</v>
      </c>
      <c r="J66" s="109">
        <f t="shared" si="11"/>
        <v>804842.13333333319</v>
      </c>
      <c r="K66" s="109">
        <f t="shared" si="11"/>
        <v>919819.58095238078</v>
      </c>
      <c r="L66" s="109">
        <f t="shared" si="11"/>
        <v>1034797.0285714284</v>
      </c>
      <c r="M66" s="109">
        <f t="shared" si="11"/>
        <v>1149774.476190476</v>
      </c>
      <c r="N66" s="109">
        <f t="shared" si="11"/>
        <v>1264751.9238095237</v>
      </c>
      <c r="O66" s="109">
        <f t="shared" si="11"/>
        <v>1379729.3714285712</v>
      </c>
      <c r="P66" s="109">
        <f t="shared" si="11"/>
        <v>1494706.8190476187</v>
      </c>
      <c r="Q66" s="109">
        <f t="shared" si="11"/>
        <v>1609684.2666666661</v>
      </c>
      <c r="R66" s="109">
        <f t="shared" si="11"/>
        <v>1724661.7142857136</v>
      </c>
      <c r="S66" s="109">
        <f t="shared" si="11"/>
        <v>1839639.1619047611</v>
      </c>
      <c r="T66" s="109">
        <f t="shared" si="11"/>
        <v>1954616.6095238086</v>
      </c>
      <c r="U66" s="109">
        <f t="shared" si="11"/>
        <v>2069594.0571428561</v>
      </c>
      <c r="V66" s="109">
        <f t="shared" si="11"/>
        <v>2184571.5047619035</v>
      </c>
      <c r="W66" s="109">
        <f t="shared" si="11"/>
        <v>2299548.952380951</v>
      </c>
    </row>
    <row r="67" spans="1:23" ht="25.5" customHeight="1" x14ac:dyDescent="0.25">
      <c r="A67" s="110" t="s">
        <v>238</v>
      </c>
      <c r="B67" s="106">
        <f t="shared" ref="B67:W67" si="12">B64-B65</f>
        <v>0</v>
      </c>
      <c r="C67" s="106">
        <f t="shared" si="12"/>
        <v>1867174.4212495829</v>
      </c>
      <c r="D67" s="106">
        <f>D64-D65</f>
        <v>1883053.1768436423</v>
      </c>
      <c r="E67" s="106">
        <f t="shared" si="12"/>
        <v>2078779.1112129218</v>
      </c>
      <c r="F67" s="106">
        <f t="shared" si="12"/>
        <v>2293979.3890155763</v>
      </c>
      <c r="G67" s="106">
        <f t="shared" si="12"/>
        <v>2530619.1741230949</v>
      </c>
      <c r="H67" s="106">
        <f t="shared" si="12"/>
        <v>2790864.3479187777</v>
      </c>
      <c r="I67" s="106">
        <f t="shared" si="12"/>
        <v>3077102.2194745014</v>
      </c>
      <c r="J67" s="106">
        <f t="shared" si="12"/>
        <v>3391964.3905672599</v>
      </c>
      <c r="K67" s="106">
        <f t="shared" si="12"/>
        <v>3738352.0012643775</v>
      </c>
      <c r="L67" s="106">
        <f t="shared" si="12"/>
        <v>4119463.6055806237</v>
      </c>
      <c r="M67" s="106">
        <f t="shared" si="12"/>
        <v>4538825.9529994195</v>
      </c>
      <c r="N67" s="106">
        <f t="shared" si="12"/>
        <v>5000327.9807209913</v>
      </c>
      <c r="O67" s="106">
        <f t="shared" si="12"/>
        <v>5508258.3536476204</v>
      </c>
      <c r="P67" s="106">
        <f t="shared" si="12"/>
        <v>6067346.9246672336</v>
      </c>
      <c r="Q67" s="106">
        <f t="shared" si="12"/>
        <v>6682810.5271124607</v>
      </c>
      <c r="R67" s="106">
        <f t="shared" si="12"/>
        <v>7360403.554753297</v>
      </c>
      <c r="S67" s="106">
        <f t="shared" si="12"/>
        <v>8106473.8327700095</v>
      </c>
      <c r="T67" s="106">
        <f t="shared" si="12"/>
        <v>8928024.3363385759</v>
      </c>
      <c r="U67" s="106">
        <f t="shared" si="12"/>
        <v>9832781.3722858075</v>
      </c>
      <c r="V67" s="106">
        <f t="shared" si="12"/>
        <v>10829269.904334556</v>
      </c>
      <c r="W67" s="106">
        <f t="shared" si="12"/>
        <v>11926896.774425108</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1883053.1768436423</v>
      </c>
      <c r="E69" s="105">
        <f>E67+E68</f>
        <v>2078779.1112129218</v>
      </c>
      <c r="F69" s="105">
        <f t="shared" ref="F69:W69" si="14">F67-F68</f>
        <v>2293979.3890155763</v>
      </c>
      <c r="G69" s="105">
        <f t="shared" si="14"/>
        <v>2530619.1741230949</v>
      </c>
      <c r="H69" s="105">
        <f t="shared" si="14"/>
        <v>2790864.3479187777</v>
      </c>
      <c r="I69" s="105">
        <f t="shared" si="14"/>
        <v>3077102.2194745014</v>
      </c>
      <c r="J69" s="105">
        <f t="shared" si="14"/>
        <v>3391964.3905672599</v>
      </c>
      <c r="K69" s="105">
        <f t="shared" si="14"/>
        <v>3738352.0012643775</v>
      </c>
      <c r="L69" s="105">
        <f t="shared" si="14"/>
        <v>4119463.6055806237</v>
      </c>
      <c r="M69" s="105">
        <f t="shared" si="14"/>
        <v>4538825.9529994195</v>
      </c>
      <c r="N69" s="105">
        <f t="shared" si="14"/>
        <v>5000327.9807209913</v>
      </c>
      <c r="O69" s="105">
        <f t="shared" si="14"/>
        <v>5508258.3536476204</v>
      </c>
      <c r="P69" s="105">
        <f t="shared" si="14"/>
        <v>6067346.9246672336</v>
      </c>
      <c r="Q69" s="105">
        <f t="shared" si="14"/>
        <v>6682810.5271124607</v>
      </c>
      <c r="R69" s="105">
        <f t="shared" si="14"/>
        <v>7360403.554753297</v>
      </c>
      <c r="S69" s="105">
        <f t="shared" si="14"/>
        <v>8106473.8327700095</v>
      </c>
      <c r="T69" s="105">
        <f t="shared" si="14"/>
        <v>8928024.3363385759</v>
      </c>
      <c r="U69" s="105">
        <f t="shared" si="14"/>
        <v>9832781.3722858075</v>
      </c>
      <c r="V69" s="105">
        <f t="shared" si="14"/>
        <v>10829269.904334556</v>
      </c>
      <c r="W69" s="105">
        <f t="shared" si="14"/>
        <v>11926896.774425108</v>
      </c>
    </row>
    <row r="70" spans="1:23" ht="12" customHeight="1" x14ac:dyDescent="0.25">
      <c r="A70" s="74" t="s">
        <v>208</v>
      </c>
      <c r="B70" s="102">
        <f t="shared" ref="B70:W70" si="15">-IF(B69&gt;0, B69*$B$35, 0)</f>
        <v>0</v>
      </c>
      <c r="C70" s="102">
        <f t="shared" si="15"/>
        <v>-373434.88424991659</v>
      </c>
      <c r="D70" s="102">
        <f t="shared" si="15"/>
        <v>-376610.63536872849</v>
      </c>
      <c r="E70" s="102">
        <f t="shared" si="15"/>
        <v>-415755.82224258437</v>
      </c>
      <c r="F70" s="102">
        <f t="shared" si="15"/>
        <v>-458795.87780311529</v>
      </c>
      <c r="G70" s="102">
        <f t="shared" si="15"/>
        <v>-506123.834824619</v>
      </c>
      <c r="H70" s="102">
        <f t="shared" si="15"/>
        <v>-558172.86958375562</v>
      </c>
      <c r="I70" s="102">
        <f t="shared" si="15"/>
        <v>-615420.44389490027</v>
      </c>
      <c r="J70" s="102">
        <f t="shared" si="15"/>
        <v>-678392.878113452</v>
      </c>
      <c r="K70" s="102">
        <f t="shared" si="15"/>
        <v>-747670.40025287552</v>
      </c>
      <c r="L70" s="102">
        <f t="shared" si="15"/>
        <v>-823892.72111612477</v>
      </c>
      <c r="M70" s="102">
        <f t="shared" si="15"/>
        <v>-907765.19059988391</v>
      </c>
      <c r="N70" s="102">
        <f t="shared" si="15"/>
        <v>-1000065.5961441983</v>
      </c>
      <c r="O70" s="102">
        <f t="shared" si="15"/>
        <v>-1101651.6707295242</v>
      </c>
      <c r="P70" s="102">
        <f t="shared" si="15"/>
        <v>-1213469.3849334468</v>
      </c>
      <c r="Q70" s="102">
        <f t="shared" si="15"/>
        <v>-1336562.1054224921</v>
      </c>
      <c r="R70" s="102">
        <f t="shared" si="15"/>
        <v>-1472080.7109506596</v>
      </c>
      <c r="S70" s="102">
        <f t="shared" si="15"/>
        <v>-1621294.766554002</v>
      </c>
      <c r="T70" s="102">
        <f t="shared" si="15"/>
        <v>-1785604.8672677153</v>
      </c>
      <c r="U70" s="102">
        <f t="shared" si="15"/>
        <v>-1966556.2744571615</v>
      </c>
      <c r="V70" s="102">
        <f t="shared" si="15"/>
        <v>-2165853.9808669114</v>
      </c>
      <c r="W70" s="102">
        <f t="shared" si="15"/>
        <v>-2385379.3548850217</v>
      </c>
    </row>
    <row r="71" spans="1:23" ht="12.75" customHeight="1" thickBot="1" x14ac:dyDescent="0.3">
      <c r="A71" s="111" t="s">
        <v>241</v>
      </c>
      <c r="B71" s="112">
        <f t="shared" ref="B71:W71" si="16">B69+B70</f>
        <v>0</v>
      </c>
      <c r="C71" s="112">
        <f>C69+C70</f>
        <v>1493739.5369996664</v>
      </c>
      <c r="D71" s="112">
        <f t="shared" si="16"/>
        <v>1506442.5414749137</v>
      </c>
      <c r="E71" s="112">
        <f t="shared" si="16"/>
        <v>1663023.2889703375</v>
      </c>
      <c r="F71" s="112">
        <f t="shared" si="16"/>
        <v>1835183.5112124612</v>
      </c>
      <c r="G71" s="112">
        <f t="shared" si="16"/>
        <v>2024495.339298476</v>
      </c>
      <c r="H71" s="112">
        <f t="shared" si="16"/>
        <v>2232691.478335022</v>
      </c>
      <c r="I71" s="112">
        <f t="shared" si="16"/>
        <v>2461681.7755796011</v>
      </c>
      <c r="J71" s="112">
        <f t="shared" si="16"/>
        <v>2713571.512453808</v>
      </c>
      <c r="K71" s="112">
        <f t="shared" si="16"/>
        <v>2990681.6010115021</v>
      </c>
      <c r="L71" s="112">
        <f t="shared" si="16"/>
        <v>3295570.8844644991</v>
      </c>
      <c r="M71" s="112">
        <f t="shared" si="16"/>
        <v>3631060.7623995356</v>
      </c>
      <c r="N71" s="112">
        <f t="shared" si="16"/>
        <v>4000262.3845767928</v>
      </c>
      <c r="O71" s="112">
        <f t="shared" si="16"/>
        <v>4406606.682918096</v>
      </c>
      <c r="P71" s="112">
        <f t="shared" si="16"/>
        <v>4853877.5397337871</v>
      </c>
      <c r="Q71" s="112">
        <f t="shared" si="16"/>
        <v>5346248.4216899686</v>
      </c>
      <c r="R71" s="112">
        <f t="shared" si="16"/>
        <v>5888322.8438026374</v>
      </c>
      <c r="S71" s="112">
        <f t="shared" si="16"/>
        <v>6485179.0662160078</v>
      </c>
      <c r="T71" s="112">
        <f t="shared" si="16"/>
        <v>7142419.4690708611</v>
      </c>
      <c r="U71" s="112">
        <f t="shared" si="16"/>
        <v>7866225.0978286462</v>
      </c>
      <c r="V71" s="112">
        <f t="shared" si="16"/>
        <v>8663415.9234676454</v>
      </c>
      <c r="W71" s="112">
        <f t="shared" si="16"/>
        <v>9541517.4195400868</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1883053.1768436423</v>
      </c>
      <c r="E74" s="106">
        <f t="shared" si="18"/>
        <v>2078779.1112129218</v>
      </c>
      <c r="F74" s="106">
        <f t="shared" si="18"/>
        <v>2293979.3890155763</v>
      </c>
      <c r="G74" s="106">
        <f t="shared" si="18"/>
        <v>2530619.1741230949</v>
      </c>
      <c r="H74" s="106">
        <f t="shared" si="18"/>
        <v>2790864.3479187777</v>
      </c>
      <c r="I74" s="106">
        <f t="shared" si="18"/>
        <v>3077102.2194745014</v>
      </c>
      <c r="J74" s="106">
        <f t="shared" si="18"/>
        <v>3391964.3905672599</v>
      </c>
      <c r="K74" s="106">
        <f t="shared" si="18"/>
        <v>3738352.0012643775</v>
      </c>
      <c r="L74" s="106">
        <f t="shared" si="18"/>
        <v>4119463.6055806237</v>
      </c>
      <c r="M74" s="106">
        <f t="shared" si="18"/>
        <v>4538825.9529994195</v>
      </c>
      <c r="N74" s="106">
        <f t="shared" si="18"/>
        <v>5000327.9807209913</v>
      </c>
      <c r="O74" s="106">
        <f t="shared" si="18"/>
        <v>5508258.3536476204</v>
      </c>
      <c r="P74" s="106">
        <f t="shared" si="18"/>
        <v>6067346.9246672336</v>
      </c>
      <c r="Q74" s="106">
        <f t="shared" si="18"/>
        <v>6682810.5271124607</v>
      </c>
      <c r="R74" s="106">
        <f t="shared" si="18"/>
        <v>7360403.554753297</v>
      </c>
      <c r="S74" s="106">
        <f t="shared" si="18"/>
        <v>8106473.8327700095</v>
      </c>
      <c r="T74" s="106">
        <f t="shared" si="18"/>
        <v>8928024.3363385759</v>
      </c>
      <c r="U74" s="106">
        <f t="shared" si="18"/>
        <v>9832781.3722858075</v>
      </c>
      <c r="V74" s="106">
        <f t="shared" si="18"/>
        <v>10829269.904334556</v>
      </c>
      <c r="W74" s="106">
        <f t="shared" si="18"/>
        <v>11926896.774425108</v>
      </c>
    </row>
    <row r="75" spans="1:23" ht="12" customHeight="1" x14ac:dyDescent="0.25">
      <c r="A75" s="74" t="s">
        <v>236</v>
      </c>
      <c r="B75" s="102">
        <f t="shared" ref="B75:W75" si="19">B65</f>
        <v>0</v>
      </c>
      <c r="C75" s="102">
        <f t="shared" si="19"/>
        <v>0</v>
      </c>
      <c r="D75" s="102">
        <f t="shared" si="19"/>
        <v>114977.4476190476</v>
      </c>
      <c r="E75" s="102">
        <f t="shared" si="19"/>
        <v>114977.4476190476</v>
      </c>
      <c r="F75" s="102">
        <f t="shared" si="19"/>
        <v>114977.4476190476</v>
      </c>
      <c r="G75" s="102">
        <f t="shared" si="19"/>
        <v>114977.4476190476</v>
      </c>
      <c r="H75" s="102">
        <f t="shared" si="19"/>
        <v>114977.4476190476</v>
      </c>
      <c r="I75" s="102">
        <f t="shared" si="19"/>
        <v>114977.4476190476</v>
      </c>
      <c r="J75" s="102">
        <f t="shared" si="19"/>
        <v>114977.4476190476</v>
      </c>
      <c r="K75" s="102">
        <f t="shared" si="19"/>
        <v>114977.4476190476</v>
      </c>
      <c r="L75" s="102">
        <f t="shared" si="19"/>
        <v>114977.4476190476</v>
      </c>
      <c r="M75" s="102">
        <f t="shared" si="19"/>
        <v>114977.4476190476</v>
      </c>
      <c r="N75" s="102">
        <f t="shared" si="19"/>
        <v>114977.4476190476</v>
      </c>
      <c r="O75" s="102">
        <f t="shared" si="19"/>
        <v>114977.4476190476</v>
      </c>
      <c r="P75" s="102">
        <f t="shared" si="19"/>
        <v>114977.4476190476</v>
      </c>
      <c r="Q75" s="102">
        <f t="shared" si="19"/>
        <v>114977.4476190476</v>
      </c>
      <c r="R75" s="102">
        <f t="shared" si="19"/>
        <v>114977.4476190476</v>
      </c>
      <c r="S75" s="102">
        <f t="shared" si="19"/>
        <v>114977.4476190476</v>
      </c>
      <c r="T75" s="102">
        <f t="shared" si="19"/>
        <v>114977.4476190476</v>
      </c>
      <c r="U75" s="102">
        <f t="shared" si="19"/>
        <v>114977.4476190476</v>
      </c>
      <c r="V75" s="102">
        <f t="shared" si="19"/>
        <v>114977.4476190476</v>
      </c>
      <c r="W75" s="102">
        <f t="shared" si="19"/>
        <v>114977.4476190476</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-376610.63536872849</v>
      </c>
      <c r="E77" s="109">
        <f>IF(SUM($B$70:E70)+SUM($B$77:D77)&gt;0,0,SUM($B$70:E70)-SUM($B$77:D77))</f>
        <v>-415755.82224258431</v>
      </c>
      <c r="F77" s="109">
        <f>IF(SUM($B$70:F70)+SUM($B$77:E77)&gt;0,0,SUM($B$70:F70)-SUM($B$77:E77))</f>
        <v>-458795.87780311517</v>
      </c>
      <c r="G77" s="109">
        <f>IF(SUM($B$70:G70)+SUM($B$77:F77)&gt;0,0,SUM($B$70:G70)-SUM($B$77:F77))</f>
        <v>-506123.83482461888</v>
      </c>
      <c r="H77" s="109">
        <f>IF(SUM($B$70:H70)+SUM($B$77:G77)&gt;0,0,SUM($B$70:H70)-SUM($B$77:G77))</f>
        <v>-558172.86958375573</v>
      </c>
      <c r="I77" s="109">
        <f>IF(SUM($B$70:I70)+SUM($B$77:H77)&gt;0,0,SUM($B$70:I70)-SUM($B$77:H77))</f>
        <v>-615420.44389490038</v>
      </c>
      <c r="J77" s="109">
        <f>IF(SUM($B$70:J70)+SUM($B$77:I77)&gt;0,0,SUM($B$70:J70)-SUM($B$77:I77))</f>
        <v>-678392.87811345188</v>
      </c>
      <c r="K77" s="109">
        <f>IF(SUM($B$70:K70)+SUM($B$77:J77)&gt;0,0,SUM($B$70:K70)-SUM($B$77:J77))</f>
        <v>-747670.40025287541</v>
      </c>
      <c r="L77" s="109">
        <f>IF(SUM($B$70:L70)+SUM($B$77:K77)&gt;0,0,SUM($B$70:L70)-SUM($B$77:K77))</f>
        <v>-823892.72111612465</v>
      </c>
      <c r="M77" s="109">
        <f>IF(SUM($B$70:M70)+SUM($B$77:L77)&gt;0,0,SUM($B$70:M70)-SUM($B$77:L77))</f>
        <v>-907765.19059988391</v>
      </c>
      <c r="N77" s="109">
        <f>IF(SUM($B$70:N70)+SUM($B$77:M77)&gt;0,0,SUM($B$70:N70)-SUM($B$77:M77))</f>
        <v>-1000065.5961441984</v>
      </c>
      <c r="O77" s="109">
        <f>IF(SUM($B$70:O70)+SUM($B$77:N77)&gt;0,0,SUM($B$70:O70)-SUM($B$77:N77))</f>
        <v>-1101651.6707295235</v>
      </c>
      <c r="P77" s="109">
        <f>IF(SUM($B$70:P70)+SUM($B$77:O77)&gt;0,0,SUM($B$70:P70)-SUM($B$77:O77))</f>
        <v>-1213469.3849334475</v>
      </c>
      <c r="Q77" s="109">
        <f>IF(SUM($B$70:Q70)+SUM($B$77:P77)&gt;0,0,SUM($B$70:Q70)-SUM($B$77:P77))</f>
        <v>-1336562.1054224931</v>
      </c>
      <c r="R77" s="109">
        <f>IF(SUM($B$70:R70)+SUM($B$77:Q77)&gt;0,0,SUM($B$70:R70)-SUM($B$77:Q77))</f>
        <v>-1472080.7109506596</v>
      </c>
      <c r="S77" s="109">
        <f>IF(SUM($B$70:S70)+SUM($B$77:R77)&gt;0,0,SUM($B$70:S70)-SUM($B$77:R77))</f>
        <v>-1621294.7665540017</v>
      </c>
      <c r="T77" s="109">
        <f>IF(SUM($B$70:T70)+SUM($B$77:S77)&gt;0,0,SUM($B$70:T70)-SUM($B$77:S77))</f>
        <v>-1785604.8672677148</v>
      </c>
      <c r="U77" s="109">
        <f>IF(SUM($B$70:U70)+SUM($B$77:T77)&gt;0,0,SUM($B$70:U70)-SUM($B$77:T77))</f>
        <v>-1966556.2744571604</v>
      </c>
      <c r="V77" s="109">
        <f>IF(SUM($B$70:V70)+SUM($B$77:U77)&gt;0,0,SUM($B$70:V70)-SUM($B$77:U77))</f>
        <v>-2165853.9808669128</v>
      </c>
      <c r="W77" s="109">
        <f>IF(SUM($B$70:W70)+SUM($B$77:V77)&gt;0,0,SUM($B$70:W70)-SUM($B$77:V77))</f>
        <v>-2385379.3548850231</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1608299.4774181745</v>
      </c>
      <c r="E82" s="106">
        <f t="shared" si="24"/>
        <v>1758429.1544960651</v>
      </c>
      <c r="F82" s="106">
        <f t="shared" si="24"/>
        <v>1928641.9423948512</v>
      </c>
      <c r="G82" s="106">
        <f t="shared" si="24"/>
        <v>2115809.8197503798</v>
      </c>
      <c r="H82" s="106">
        <f t="shared" si="24"/>
        <v>2321645.4199181092</v>
      </c>
      <c r="I82" s="106">
        <f t="shared" si="24"/>
        <v>2548036.4473866844</v>
      </c>
      <c r="J82" s="106">
        <f t="shared" si="24"/>
        <v>2797063.7543071876</v>
      </c>
      <c r="K82" s="106">
        <f t="shared" si="24"/>
        <v>3071021.298904446</v>
      </c>
      <c r="L82" s="106">
        <f t="shared" si="24"/>
        <v>3372438.1829955298</v>
      </c>
      <c r="M82" s="106">
        <f t="shared" si="24"/>
        <v>3704102.9866203121</v>
      </c>
      <c r="N82" s="106">
        <f t="shared" si="24"/>
        <v>4069090.6407672917</v>
      </c>
      <c r="O82" s="106">
        <f t="shared" si="24"/>
        <v>4470792.1045880895</v>
      </c>
      <c r="P82" s="106">
        <f t="shared" si="24"/>
        <v>4912947.1415944807</v>
      </c>
      <c r="Q82" s="106">
        <f t="shared" si="24"/>
        <v>5399680.5204081014</v>
      </c>
      <c r="R82" s="106">
        <f t="shared" si="24"/>
        <v>5935542.0000012098</v>
      </c>
      <c r="S82" s="106">
        <f t="shared" si="24"/>
        <v>6525550.4973769924</v>
      </c>
      <c r="T82" s="106">
        <f t="shared" si="24"/>
        <v>7175242.8776766593</v>
      </c>
      <c r="U82" s="106">
        <f t="shared" si="24"/>
        <v>7890727.853196579</v>
      </c>
      <c r="V82" s="106">
        <f t="shared" si="24"/>
        <v>8678745.5292254239</v>
      </c>
      <c r="W82" s="106">
        <f t="shared" si="24"/>
        <v>9546733.1914936844</v>
      </c>
    </row>
    <row r="83" spans="1:23" ht="12" customHeight="1" x14ac:dyDescent="0.25">
      <c r="A83" s="94" t="s">
        <v>248</v>
      </c>
      <c r="B83" s="106">
        <f>SUM($B$82:B82)</f>
        <v>0</v>
      </c>
      <c r="C83" s="106">
        <f>SUM(B82:C82)</f>
        <v>977375.2548747079</v>
      </c>
      <c r="D83" s="106">
        <f>SUM(B82:D82)</f>
        <v>2585674.7322928822</v>
      </c>
      <c r="E83" s="106">
        <f>SUM($B$82:E82)</f>
        <v>4344103.8867889475</v>
      </c>
      <c r="F83" s="106">
        <f>SUM($B$82:F82)</f>
        <v>6272745.8291837983</v>
      </c>
      <c r="G83" s="106">
        <f>SUM($B$82:G82)</f>
        <v>8388555.6489341781</v>
      </c>
      <c r="H83" s="106">
        <f>SUM($B$82:H82)</f>
        <v>10710201.068852287</v>
      </c>
      <c r="I83" s="106">
        <f>SUM($B$82:I82)</f>
        <v>13258237.516238971</v>
      </c>
      <c r="J83" s="106">
        <f>SUM($B$82:J82)</f>
        <v>16055301.270546159</v>
      </c>
      <c r="K83" s="106">
        <f>SUM($B$82:K82)</f>
        <v>19126322.569450606</v>
      </c>
      <c r="L83" s="106">
        <f>SUM($B$82:L82)</f>
        <v>22498760.752446137</v>
      </c>
      <c r="M83" s="106">
        <f>SUM($B$82:M82)</f>
        <v>26202863.739066448</v>
      </c>
      <c r="N83" s="106">
        <f>SUM($B$82:N82)</f>
        <v>30271954.379833739</v>
      </c>
      <c r="O83" s="106">
        <f>SUM($B$82:O82)</f>
        <v>34742746.484421827</v>
      </c>
      <c r="P83" s="106">
        <f>SUM($B$82:P82)</f>
        <v>39655693.626016304</v>
      </c>
      <c r="Q83" s="106">
        <f>SUM($B$82:Q82)</f>
        <v>45055374.146424405</v>
      </c>
      <c r="R83" s="106">
        <f>SUM($B$82:R82)</f>
        <v>50990916.146425612</v>
      </c>
      <c r="S83" s="106">
        <f>SUM($B$82:S82)</f>
        <v>57516466.643802606</v>
      </c>
      <c r="T83" s="106">
        <f>SUM($B$82:T82)</f>
        <v>64691709.521479264</v>
      </c>
      <c r="U83" s="106">
        <f>SUM($B$82:U82)</f>
        <v>72582437.37467584</v>
      </c>
      <c r="V83" s="106">
        <f>SUM($B$82:V82)</f>
        <v>81261182.903901264</v>
      </c>
      <c r="W83" s="106">
        <f>SUM($B$82:W82)</f>
        <v>90807916.095394954</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1423273.8738213934</v>
      </c>
      <c r="E85" s="106">
        <f t="shared" si="26"/>
        <v>1377107.9602913819</v>
      </c>
      <c r="F85" s="106">
        <f t="shared" si="26"/>
        <v>1336645.611152322</v>
      </c>
      <c r="G85" s="106">
        <f t="shared" si="26"/>
        <v>1297665.7866608344</v>
      </c>
      <c r="H85" s="106">
        <f t="shared" si="26"/>
        <v>1260096.119528166</v>
      </c>
      <c r="I85" s="106">
        <f t="shared" si="26"/>
        <v>1223869.1142547429</v>
      </c>
      <c r="J85" s="106">
        <f t="shared" si="26"/>
        <v>1188921.720004814</v>
      </c>
      <c r="K85" s="106">
        <f t="shared" si="26"/>
        <v>1155194.9471419796</v>
      </c>
      <c r="L85" s="106">
        <f t="shared" si="26"/>
        <v>1122633.5226393214</v>
      </c>
      <c r="M85" s="106">
        <f t="shared" si="26"/>
        <v>1091185.5801175258</v>
      </c>
      <c r="N85" s="106">
        <f t="shared" si="26"/>
        <v>1060802.380742579</v>
      </c>
      <c r="O85" s="106">
        <f t="shared" si="26"/>
        <v>1031438.0616382879</v>
      </c>
      <c r="P85" s="106">
        <f t="shared" si="26"/>
        <v>1003049.4088443517</v>
      </c>
      <c r="Q85" s="106">
        <f t="shared" si="26"/>
        <v>975595.65218344214</v>
      </c>
      <c r="R85" s="106">
        <f t="shared" si="26"/>
        <v>949038.27969563822</v>
      </c>
      <c r="S85" s="106">
        <f t="shared" si="26"/>
        <v>923340.86955997418</v>
      </c>
      <c r="T85" s="106">
        <f t="shared" si="26"/>
        <v>898468.93765453994</v>
      </c>
      <c r="U85" s="106">
        <f t="shared" si="26"/>
        <v>874389.79911202739</v>
      </c>
      <c r="V85" s="106">
        <f t="shared" si="26"/>
        <v>851072.44240972586</v>
      </c>
      <c r="W85" s="106">
        <f t="shared" si="26"/>
        <v>828487.41469451843</v>
      </c>
    </row>
    <row r="86" spans="1:23" ht="21.75" customHeight="1" x14ac:dyDescent="0.25">
      <c r="A86" s="110" t="s">
        <v>251</v>
      </c>
      <c r="B86" s="106">
        <f>SUM(B85)</f>
        <v>0</v>
      </c>
      <c r="C86" s="106">
        <f t="shared" ref="C86:W86" si="27">C85+B86</f>
        <v>977375.2548747079</v>
      </c>
      <c r="D86" s="106">
        <f t="shared" si="27"/>
        <v>2400649.1286961013</v>
      </c>
      <c r="E86" s="106">
        <f t="shared" si="27"/>
        <v>3777757.0889874832</v>
      </c>
      <c r="F86" s="106">
        <f t="shared" si="27"/>
        <v>5114402.7001398057</v>
      </c>
      <c r="G86" s="106">
        <f t="shared" si="27"/>
        <v>6412068.4868006399</v>
      </c>
      <c r="H86" s="106">
        <f t="shared" si="27"/>
        <v>7672164.6063288059</v>
      </c>
      <c r="I86" s="106">
        <f t="shared" si="27"/>
        <v>8896033.7205835488</v>
      </c>
      <c r="J86" s="106">
        <f t="shared" si="27"/>
        <v>10084955.440588363</v>
      </c>
      <c r="K86" s="106">
        <f t="shared" si="27"/>
        <v>11240150.387730341</v>
      </c>
      <c r="L86" s="106">
        <f t="shared" si="27"/>
        <v>12362783.910369663</v>
      </c>
      <c r="M86" s="106">
        <f t="shared" si="27"/>
        <v>13453969.490487188</v>
      </c>
      <c r="N86" s="106">
        <f t="shared" si="27"/>
        <v>14514771.871229768</v>
      </c>
      <c r="O86" s="106">
        <f t="shared" si="27"/>
        <v>15546209.932868056</v>
      </c>
      <c r="P86" s="106">
        <f t="shared" si="27"/>
        <v>16549259.341712408</v>
      </c>
      <c r="Q86" s="106">
        <f t="shared" si="27"/>
        <v>17524854.993895851</v>
      </c>
      <c r="R86" s="106">
        <f t="shared" si="27"/>
        <v>18473893.273591489</v>
      </c>
      <c r="S86" s="106">
        <f t="shared" si="27"/>
        <v>19397234.143151462</v>
      </c>
      <c r="T86" s="106">
        <f t="shared" si="27"/>
        <v>20295703.080806002</v>
      </c>
      <c r="U86" s="106">
        <f t="shared" si="27"/>
        <v>21170092.879918028</v>
      </c>
      <c r="V86" s="106">
        <f t="shared" si="27"/>
        <v>22021165.322327755</v>
      </c>
      <c r="W86" s="106">
        <f t="shared" si="27"/>
        <v>22849652.737022273</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O_Ч2_47</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2024-10-29T06:53:13Z</dcterms:created>
  <dcterms:modified xsi:type="dcterms:W3CDTF">2026-02-14T21:08:10Z</dcterms:modified>
</cp:coreProperties>
</file>